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60" windowWidth="15195" windowHeight="8880" activeTab="0"/>
  </bookViews>
  <sheets>
    <sheet name="UKELD calcul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<sst xmlns="http://schemas.openxmlformats.org/spreadsheetml/2006/main" count="24" uniqueCount="22">
  <si>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CALCULATING A UKELD SCORE FOR PATIENTS WITH END STAGE LIVER DISEASE</t>
  </si>
  <si>
    <t>PATIENT DETAILS AT REGISTRATION</t>
  </si>
  <si>
    <t>INR</t>
  </si>
  <si>
    <t>mmol/l</t>
  </si>
  <si>
    <t>Serum Creatinine</t>
  </si>
  <si>
    <t>Serum Bilirubin</t>
  </si>
  <si>
    <t>Serum Sodium</t>
  </si>
  <si>
    <t>UKELD score at registration</t>
  </si>
  <si>
    <r>
      <t>m</t>
    </r>
    <r>
      <rPr>
        <b/>
        <sz val="11"/>
        <rFont val="Arial"/>
        <family val="0"/>
      </rPr>
      <t>mol/l</t>
    </r>
  </si>
  <si>
    <t>Min cap</t>
  </si>
  <si>
    <t>Max cap</t>
  </si>
  <si>
    <t>Royal Free</t>
  </si>
  <si>
    <t>Liver Unit</t>
  </si>
  <si>
    <t>Birmingham</t>
  </si>
  <si>
    <t>Cambridge</t>
  </si>
  <si>
    <t>Edinburgh</t>
  </si>
  <si>
    <t>King's College</t>
  </si>
  <si>
    <t>Leeds</t>
  </si>
  <si>
    <t>Newcastle</t>
  </si>
  <si>
    <t>Please select</t>
  </si>
  <si>
    <t>RF correction factor</t>
  </si>
  <si>
    <t>Ensures numerical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</si>
</sst>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name val="Symbol"/>
      <family val="1"/>
    </font>
    <font>
      <sz val="11"/>
      <color indexed="9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142875</xdr:rowOff>
    </xdr:from>
    <xdr:to>
      <xdr:col>9</xdr:col>
      <xdr:colOff>542925</xdr:colOff>
      <xdr:row>3</xdr:row>
      <xdr:rowOff>28575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42875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29"/>
  <sheetViews>
    <sheetView showGridLines="0" showRowColHeaders="0" tabSelected="1" workbookViewId="0" topLeftCell="A1">
      <selection activeCell="H6" sqref="H6"/>
    </sheetView>
  </sheetViews>
  <sheetFormatPr defaultColWidth="9.140625" defaultRowHeight="12.75" zeroHeight="1"/>
  <cols>
    <col min="1" max="1" width="2.7109375" style="1" customWidth="1"/>
    <col min="2" max="2" width="0.9921875" style="1" customWidth="1"/>
    <col min="3" max="3" width="21.8515625" style="1" customWidth="1"/>
    <col min="4" max="4" width="2.7109375" style="1" customWidth="1"/>
    <col min="5" max="5" width="23.28125" style="1" customWidth="1"/>
    <col min="6" max="6" width="1.1484375" style="1" customWidth="1"/>
    <col min="7" max="7" width="2.7109375" style="1" customWidth="1"/>
    <col min="8" max="8" width="16.00390625" style="1" customWidth="1"/>
    <col min="9" max="9" width="2.7109375" style="1" customWidth="1"/>
    <col min="10" max="10" width="9.140625" style="1" customWidth="1"/>
    <col min="11" max="11" width="2.7109375" style="1" customWidth="1"/>
    <col min="12" max="12" width="10.140625" style="20" hidden="1" customWidth="1"/>
    <col min="13" max="13" width="11.28125" style="20" hidden="1" customWidth="1"/>
    <col min="14" max="14" width="20.57421875" style="20" hidden="1" customWidth="1"/>
    <col min="15" max="16" width="9.140625" style="30" hidden="1" customWidth="1"/>
    <col min="17" max="17" width="2.7109375" style="20" hidden="1" customWidth="1"/>
    <col min="18" max="21" width="9.140625" style="20" hidden="1" customWidth="1"/>
    <col min="22" max="255" width="9.140625" style="1" hidden="1" customWidth="1"/>
    <col min="256" max="16384" width="0" style="1" hidden="1" customWidth="1"/>
  </cols>
  <sheetData>
    <row r="1" spans="1:11" ht="18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43"/>
      <c r="B2" s="31"/>
      <c r="C2" s="65" t="s">
        <v>0</v>
      </c>
      <c r="D2" s="65"/>
      <c r="E2" s="65"/>
      <c r="F2" s="65"/>
      <c r="G2" s="31"/>
      <c r="H2" s="31"/>
      <c r="I2" s="31"/>
      <c r="J2" s="31"/>
      <c r="K2" s="44"/>
    </row>
    <row r="3" spans="1:11" ht="15" customHeight="1">
      <c r="A3" s="43"/>
      <c r="B3" s="31"/>
      <c r="C3" s="65"/>
      <c r="D3" s="65"/>
      <c r="E3" s="65"/>
      <c r="F3" s="65"/>
      <c r="G3" s="31"/>
      <c r="H3" s="31"/>
      <c r="I3" s="31"/>
      <c r="J3" s="31"/>
      <c r="K3" s="44"/>
    </row>
    <row r="4" spans="1:16" ht="15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44"/>
      <c r="L4" s="27"/>
      <c r="M4" s="27"/>
      <c r="N4" s="27"/>
      <c r="O4" s="37"/>
      <c r="P4" s="37"/>
    </row>
    <row r="5" spans="1:16" ht="14.25">
      <c r="A5" s="43"/>
      <c r="B5" s="31"/>
      <c r="C5" s="31"/>
      <c r="D5" s="31"/>
      <c r="E5" s="31"/>
      <c r="F5" s="31"/>
      <c r="G5" s="31"/>
      <c r="H5" s="31"/>
      <c r="I5" s="31"/>
      <c r="J5" s="31"/>
      <c r="K5" s="44"/>
      <c r="L5" s="27"/>
      <c r="M5" s="27"/>
      <c r="N5" s="27"/>
      <c r="O5" s="37"/>
      <c r="P5" s="37"/>
    </row>
    <row r="6" spans="1:20" ht="24.75" customHeight="1">
      <c r="A6" s="43"/>
      <c r="B6" s="31"/>
      <c r="C6" s="33"/>
      <c r="D6" s="33"/>
      <c r="E6" s="34" t="s">
        <v>12</v>
      </c>
      <c r="F6" s="35"/>
      <c r="G6" s="31"/>
      <c r="H6" s="16" t="s">
        <v>19</v>
      </c>
      <c r="I6" s="31"/>
      <c r="J6" s="31"/>
      <c r="K6" s="44"/>
      <c r="L6" s="27"/>
      <c r="M6" s="27"/>
      <c r="N6" s="27"/>
      <c r="O6" s="37"/>
      <c r="P6" s="37"/>
      <c r="T6" s="1"/>
    </row>
    <row r="7" spans="1:21" s="21" customFormat="1" ht="14.25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  <c r="L7" s="20" t="s">
        <v>20</v>
      </c>
      <c r="N7" s="20" t="s">
        <v>21</v>
      </c>
      <c r="O7" s="30" t="s">
        <v>9</v>
      </c>
      <c r="P7" s="30" t="s">
        <v>10</v>
      </c>
      <c r="Q7" s="20"/>
      <c r="R7" s="20"/>
      <c r="S7" s="20"/>
      <c r="U7" s="20"/>
    </row>
    <row r="8" spans="1:21" s="2" customFormat="1" ht="24.75" customHeight="1">
      <c r="A8" s="48"/>
      <c r="B8" s="7"/>
      <c r="C8" s="63" t="s">
        <v>1</v>
      </c>
      <c r="D8" s="23"/>
      <c r="E8" s="4" t="s">
        <v>2</v>
      </c>
      <c r="F8" s="5"/>
      <c r="G8" s="23"/>
      <c r="H8" s="16">
        <v>0</v>
      </c>
      <c r="I8" s="23"/>
      <c r="J8" s="6"/>
      <c r="K8" s="49"/>
      <c r="M8" s="28"/>
      <c r="N8" s="36">
        <f>H8/1</f>
        <v>0</v>
      </c>
      <c r="O8" s="38">
        <f>IF(N8&lt;=1,1,N8)</f>
        <v>1</v>
      </c>
      <c r="P8" s="38">
        <f>O8</f>
        <v>1</v>
      </c>
      <c r="Q8" s="28"/>
      <c r="R8" s="28"/>
      <c r="S8" s="28"/>
      <c r="U8" s="28"/>
    </row>
    <row r="9" spans="1:21" s="2" customFormat="1" ht="14.25" customHeight="1">
      <c r="A9" s="48"/>
      <c r="B9" s="8"/>
      <c r="C9" s="64"/>
      <c r="D9" s="23"/>
      <c r="E9" s="22"/>
      <c r="F9" s="22"/>
      <c r="G9" s="23"/>
      <c r="H9" s="25"/>
      <c r="I9" s="23"/>
      <c r="J9" s="23"/>
      <c r="K9" s="50"/>
      <c r="M9" s="12"/>
      <c r="N9" s="12"/>
      <c r="O9" s="38"/>
      <c r="P9" s="38"/>
      <c r="Q9" s="28"/>
      <c r="R9" s="28"/>
      <c r="S9" s="28"/>
      <c r="T9" s="28"/>
      <c r="U9" s="28"/>
    </row>
    <row r="10" spans="1:21" s="2" customFormat="1" ht="24.75" customHeight="1">
      <c r="A10" s="48"/>
      <c r="B10" s="8"/>
      <c r="C10" s="14"/>
      <c r="D10" s="23"/>
      <c r="E10" s="4" t="s">
        <v>4</v>
      </c>
      <c r="F10" s="5"/>
      <c r="G10" s="23"/>
      <c r="H10" s="16">
        <v>0</v>
      </c>
      <c r="I10" s="23"/>
      <c r="J10" s="13" t="s">
        <v>8</v>
      </c>
      <c r="K10" s="51"/>
      <c r="L10" s="32">
        <f>(H10+23.4)/1.2</f>
        <v>19.5</v>
      </c>
      <c r="M10" s="32">
        <f>IF(H6="Royal Free",L10,H10)</f>
        <v>0</v>
      </c>
      <c r="N10" s="36">
        <f>M10/1</f>
        <v>0</v>
      </c>
      <c r="O10" s="38">
        <f>IF(N10&lt;=1,1,N10)</f>
        <v>1</v>
      </c>
      <c r="P10" s="39">
        <f>IF(O10&gt;=400,400,O10)</f>
        <v>1</v>
      </c>
      <c r="Q10" s="28"/>
      <c r="R10" s="28"/>
      <c r="S10" s="28"/>
      <c r="T10" s="28"/>
      <c r="U10" s="28"/>
    </row>
    <row r="11" spans="1:21" s="2" customFormat="1" ht="14.25" customHeight="1">
      <c r="A11" s="48"/>
      <c r="B11" s="8"/>
      <c r="C11" s="14"/>
      <c r="D11" s="23"/>
      <c r="E11" s="22"/>
      <c r="F11" s="22"/>
      <c r="G11" s="23"/>
      <c r="H11" s="25"/>
      <c r="I11" s="23"/>
      <c r="J11" s="52"/>
      <c r="K11" s="53"/>
      <c r="L11" s="26"/>
      <c r="M11" s="26"/>
      <c r="N11" s="26"/>
      <c r="O11" s="38"/>
      <c r="P11" s="38"/>
      <c r="Q11" s="28"/>
      <c r="R11" s="28"/>
      <c r="S11" s="28"/>
      <c r="T11" s="28"/>
      <c r="U11" s="28"/>
    </row>
    <row r="12" spans="1:21" s="2" customFormat="1" ht="24.75" customHeight="1">
      <c r="A12" s="48"/>
      <c r="B12" s="8"/>
      <c r="C12" s="14"/>
      <c r="D12" s="23"/>
      <c r="E12" s="4" t="s">
        <v>5</v>
      </c>
      <c r="F12" s="5"/>
      <c r="G12" s="23"/>
      <c r="H12" s="16">
        <v>0</v>
      </c>
      <c r="I12" s="23"/>
      <c r="J12" s="13" t="s">
        <v>8</v>
      </c>
      <c r="K12" s="51"/>
      <c r="M12" s="32"/>
      <c r="N12" s="32">
        <f>H12/1</f>
        <v>0</v>
      </c>
      <c r="O12" s="38">
        <f>IF(N12&lt;=1,1,N12)</f>
        <v>1</v>
      </c>
      <c r="P12" s="38">
        <f>O12</f>
        <v>1</v>
      </c>
      <c r="Q12" s="28"/>
      <c r="R12" s="28"/>
      <c r="S12" s="28"/>
      <c r="T12" s="28"/>
      <c r="U12" s="28"/>
    </row>
    <row r="13" spans="1:21" s="2" customFormat="1" ht="14.25" customHeight="1">
      <c r="A13" s="48"/>
      <c r="B13" s="8"/>
      <c r="C13" s="14"/>
      <c r="D13" s="23"/>
      <c r="E13" s="22"/>
      <c r="F13" s="22"/>
      <c r="G13" s="23"/>
      <c r="H13" s="25"/>
      <c r="I13" s="23"/>
      <c r="J13" s="52"/>
      <c r="K13" s="53"/>
      <c r="M13" s="26"/>
      <c r="N13" s="26"/>
      <c r="O13" s="38"/>
      <c r="P13" s="38"/>
      <c r="Q13" s="28"/>
      <c r="R13" s="28"/>
      <c r="S13" s="28"/>
      <c r="T13" s="28"/>
      <c r="U13" s="28"/>
    </row>
    <row r="14" spans="1:21" s="2" customFormat="1" ht="24.75" customHeight="1">
      <c r="A14" s="48"/>
      <c r="B14" s="9"/>
      <c r="C14" s="15"/>
      <c r="D14" s="23"/>
      <c r="E14" s="4" t="s">
        <v>6</v>
      </c>
      <c r="F14" s="5"/>
      <c r="G14" s="23"/>
      <c r="H14" s="16">
        <v>0</v>
      </c>
      <c r="I14" s="23"/>
      <c r="J14" s="3" t="s">
        <v>3</v>
      </c>
      <c r="K14" s="54"/>
      <c r="M14" s="32"/>
      <c r="N14" s="32">
        <f>H14/1</f>
        <v>0</v>
      </c>
      <c r="O14" s="38">
        <f>IF(N14&lt;=112,112,N14)</f>
        <v>112</v>
      </c>
      <c r="P14" s="38">
        <f>IF(O14&gt;=150,150,O14)</f>
        <v>112</v>
      </c>
      <c r="Q14" s="28"/>
      <c r="R14" s="28"/>
      <c r="S14" s="28"/>
      <c r="T14" s="28"/>
      <c r="U14" s="28"/>
    </row>
    <row r="15" spans="1:16" s="20" customFormat="1" ht="15" thickBot="1">
      <c r="A15" s="55"/>
      <c r="B15" s="27"/>
      <c r="C15" s="27"/>
      <c r="D15" s="27"/>
      <c r="E15" s="27"/>
      <c r="F15" s="27"/>
      <c r="G15" s="27"/>
      <c r="H15" s="37"/>
      <c r="I15" s="27"/>
      <c r="J15" s="27"/>
      <c r="K15" s="56"/>
      <c r="O15" s="30"/>
      <c r="P15" s="30"/>
    </row>
    <row r="16" spans="1:16" s="20" customFormat="1" ht="14.25" hidden="1">
      <c r="A16" s="55"/>
      <c r="B16" s="27"/>
      <c r="C16" s="27"/>
      <c r="D16" s="27"/>
      <c r="E16" s="27"/>
      <c r="F16" s="27"/>
      <c r="G16" s="27"/>
      <c r="H16" s="37">
        <f>(5.395*LN(P8))+(1.485*LN(P10))+(3.13*LN(P12))-(81.565*LN(P14))+435</f>
        <v>50.13563956281564</v>
      </c>
      <c r="I16" s="27"/>
      <c r="J16" s="27"/>
      <c r="K16" s="56"/>
      <c r="O16" s="30"/>
      <c r="P16" s="30"/>
    </row>
    <row r="17" spans="1:16" s="20" customFormat="1" ht="15" hidden="1" thickBot="1">
      <c r="A17" s="55"/>
      <c r="B17" s="27"/>
      <c r="C17" s="27"/>
      <c r="D17" s="27"/>
      <c r="E17" s="27"/>
      <c r="F17" s="27"/>
      <c r="G17" s="27"/>
      <c r="H17" s="57">
        <f>ROUND(H16,0)</f>
        <v>50</v>
      </c>
      <c r="I17" s="27"/>
      <c r="J17" s="27"/>
      <c r="K17" s="56"/>
      <c r="O17" s="30"/>
      <c r="P17" s="30"/>
    </row>
    <row r="18" spans="1:21" s="2" customFormat="1" ht="24.75" customHeight="1" thickBot="1">
      <c r="A18" s="48"/>
      <c r="B18" s="17"/>
      <c r="C18" s="62" t="s">
        <v>7</v>
      </c>
      <c r="D18" s="62"/>
      <c r="E18" s="62"/>
      <c r="F18" s="18"/>
      <c r="G18" s="23"/>
      <c r="H18" s="19" t="str">
        <f>IF(H6="Please select","Enter Data",IF(H8&lt;=0,"Enter Data",IF(H10&lt;=0,"Enter Data",IF(H12&lt;=0,"Enter Data",IF(H14&lt;=0,"Enter Data",H17)))))</f>
        <v>Enter Data</v>
      </c>
      <c r="I18" s="23"/>
      <c r="J18" s="23"/>
      <c r="K18" s="50"/>
      <c r="L18" s="12"/>
      <c r="M18" s="12"/>
      <c r="N18" s="12"/>
      <c r="O18" s="38"/>
      <c r="P18" s="38"/>
      <c r="Q18" s="28"/>
      <c r="R18" s="28"/>
      <c r="S18" s="28"/>
      <c r="T18" s="28"/>
      <c r="U18" s="28"/>
    </row>
    <row r="19" spans="1:21" s="12" customFormat="1" ht="14.25" customHeight="1">
      <c r="A19" s="58"/>
      <c r="B19" s="23"/>
      <c r="C19" s="24"/>
      <c r="D19" s="24"/>
      <c r="E19" s="24"/>
      <c r="F19" s="24"/>
      <c r="G19" s="23"/>
      <c r="H19" s="25"/>
      <c r="I19" s="23"/>
      <c r="J19" s="23"/>
      <c r="K19" s="50"/>
      <c r="O19" s="38"/>
      <c r="P19" s="38"/>
      <c r="Q19" s="28"/>
      <c r="R19" s="28"/>
      <c r="S19" s="28"/>
      <c r="T19" s="28"/>
      <c r="U19" s="28"/>
    </row>
    <row r="20" spans="1:21" s="2" customFormat="1" ht="24.75" customHeight="1">
      <c r="A20" s="48"/>
      <c r="B20" s="6"/>
      <c r="C20" s="24"/>
      <c r="D20" s="24"/>
      <c r="E20" s="24"/>
      <c r="F20" s="24"/>
      <c r="G20" s="23"/>
      <c r="H20" s="11"/>
      <c r="I20" s="23"/>
      <c r="J20" s="23"/>
      <c r="K20" s="50"/>
      <c r="L20" s="23"/>
      <c r="M20" s="23"/>
      <c r="N20" s="23"/>
      <c r="O20" s="39"/>
      <c r="P20" s="39"/>
      <c r="Q20" s="29"/>
      <c r="R20" s="28"/>
      <c r="S20" s="28"/>
      <c r="T20" s="28"/>
      <c r="U20" s="28"/>
    </row>
    <row r="21" spans="1:21" s="21" customFormat="1" ht="15" thickBo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1"/>
      <c r="O21" s="30"/>
      <c r="P21" s="30"/>
      <c r="Q21" s="20"/>
      <c r="R21" s="20"/>
      <c r="S21" s="20"/>
      <c r="T21" s="20"/>
      <c r="U21" s="20"/>
    </row>
    <row r="22" ht="14.25" customHeight="1" hidden="1">
      <c r="C22" s="1" t="s">
        <v>19</v>
      </c>
    </row>
    <row r="23" ht="14.25" customHeight="1" hidden="1">
      <c r="C23" s="20" t="s">
        <v>13</v>
      </c>
    </row>
    <row r="24" ht="14.25" customHeight="1" hidden="1">
      <c r="C24" s="20" t="s">
        <v>14</v>
      </c>
    </row>
    <row r="25" ht="14.25" customHeight="1" hidden="1">
      <c r="C25" s="20" t="s">
        <v>15</v>
      </c>
    </row>
    <row r="26" ht="14.25" customHeight="1" hidden="1">
      <c r="C26" s="20" t="s">
        <v>16</v>
      </c>
    </row>
    <row r="27" ht="14.25" customHeight="1" hidden="1">
      <c r="C27" s="20" t="s">
        <v>17</v>
      </c>
    </row>
    <row r="28" ht="14.25" customHeight="1" hidden="1">
      <c r="C28" s="20" t="s">
        <v>18</v>
      </c>
    </row>
    <row r="29" ht="14.25" customHeight="1" hidden="1">
      <c r="C29" s="28" t="s">
        <v>11</v>
      </c>
    </row>
  </sheetData>
  <sheetProtection password="9AE7" sheet="1" objects="1" scenarios="1"/>
  <mergeCells count="3">
    <mergeCell ref="C18:E18"/>
    <mergeCell ref="C8:C9"/>
    <mergeCell ref="C2:F3"/>
  </mergeCells>
  <dataValidations count="1">
    <dataValidation type="list" allowBlank="1" showInputMessage="1" showErrorMessage="1" sqref="H6">
      <formula1>$C$22:$C$29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Transplant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Blackwell</dc:creator>
  <cp:keywords/>
  <dc:description/>
  <cp:lastModifiedBy>UK Transplant</cp:lastModifiedBy>
  <cp:lastPrinted>2007-01-15T12:30:19Z</cp:lastPrinted>
  <dcterms:created xsi:type="dcterms:W3CDTF">2007-01-09T14:34:11Z</dcterms:created>
  <dcterms:modified xsi:type="dcterms:W3CDTF">2010-10-05T13:24:15Z</dcterms:modified>
  <cp:category/>
  <cp:version/>
  <cp:contentType/>
  <cp:contentStatus/>
</cp:coreProperties>
</file>